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tabRatio="463" activeTab="0"/>
  </bookViews>
  <sheets>
    <sheet name="FTA" sheetId="1" r:id="rId1"/>
    <sheet name="FTA Beispiel" sheetId="2" r:id="rId2"/>
  </sheets>
  <definedNames/>
  <calcPr fullCalcOnLoad="1"/>
</workbook>
</file>

<file path=xl/sharedStrings.xml><?xml version="1.0" encoding="utf-8"?>
<sst xmlns="http://schemas.openxmlformats.org/spreadsheetml/2006/main" count="103" uniqueCount="32">
  <si>
    <t>Rang</t>
  </si>
  <si>
    <t>Pkt.</t>
  </si>
  <si>
    <t>/</t>
  </si>
  <si>
    <t>Total</t>
  </si>
  <si>
    <t xml:space="preserve"> </t>
  </si>
  <si>
    <t>Mannschaft</t>
  </si>
  <si>
    <t>Goba</t>
  </si>
  <si>
    <t>Beach-Ball</t>
  </si>
  <si>
    <t>R1</t>
  </si>
  <si>
    <t>R2</t>
  </si>
  <si>
    <t>R3</t>
  </si>
  <si>
    <t>F = Anzahl Frauen, M = Anzahl Männer, Rx = Leistung der Runde</t>
  </si>
  <si>
    <t>Rangliste   Fachtest Allround</t>
  </si>
  <si>
    <t>TV Seftigen</t>
  </si>
  <si>
    <t>Verein 3</t>
  </si>
  <si>
    <t>Seite 1</t>
  </si>
  <si>
    <t>Durchsch.</t>
  </si>
  <si>
    <t>Tu</t>
  </si>
  <si>
    <t>Ti</t>
  </si>
  <si>
    <t>Runden</t>
  </si>
  <si>
    <t>Anzahl</t>
  </si>
  <si>
    <t>Seite 2</t>
  </si>
  <si>
    <t>DTV Uetendorf</t>
  </si>
  <si>
    <t>TV Reutigen</t>
  </si>
  <si>
    <t>R4</t>
  </si>
  <si>
    <t>TV Burgistein</t>
  </si>
  <si>
    <t>Ti = Anzahl Frauen, Tu = Anzahl Männer, Rx = Leistung der Runde</t>
  </si>
  <si>
    <t>Aufgabe 1</t>
  </si>
  <si>
    <t>Aufgabe 2</t>
  </si>
  <si>
    <t>TV Blumenstein</t>
  </si>
  <si>
    <t>TV Uetendorf I</t>
  </si>
  <si>
    <t>TV Uetendorf II</t>
  </si>
</sst>
</file>

<file path=xl/styles.xml><?xml version="1.0" encoding="utf-8"?>
<styleSheet xmlns="http://schemas.openxmlformats.org/spreadsheetml/2006/main">
  <numFmts count="39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Fr.&quot;\ #,##0;&quot;Fr.&quot;\ \-#,##0"/>
    <numFmt numFmtId="173" formatCode="&quot;Fr.&quot;\ #,##0;[Red]&quot;Fr.&quot;\ \-#,##0"/>
    <numFmt numFmtId="174" formatCode="&quot;Fr.&quot;\ #,##0.00;&quot;Fr.&quot;\ \-#,##0.00"/>
    <numFmt numFmtId="175" formatCode="&quot;Fr.&quot;\ #,##0.00;[Red]&quot;Fr.&quot;\ \-#,##0.00"/>
    <numFmt numFmtId="176" formatCode="_ &quot;Fr.&quot;\ * #,##0_ ;_ &quot;Fr.&quot;\ * \-#,##0_ ;_ &quot;Fr.&quot;\ * &quot;-&quot;_ ;_ @_ "/>
    <numFmt numFmtId="177" formatCode="_ &quot;Fr.&quot;\ * #,##0.00_ ;_ &quot;Fr.&quot;\ * \-#,##0.00_ ;_ &quot;Fr.&quot;\ * &quot;-&quot;??_ ;_ @_ 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  <numFmt numFmtId="184" formatCode="####.###########"/>
    <numFmt numFmtId="185" formatCode="\(0\)"/>
    <numFmt numFmtId="186" formatCode="#.0"/>
    <numFmt numFmtId="187" formatCode="000"/>
    <numFmt numFmtId="188" formatCode="0.0"/>
    <numFmt numFmtId="189" formatCode="00"/>
    <numFmt numFmtId="190" formatCode="00.0"/>
    <numFmt numFmtId="191" formatCode="00.00"/>
    <numFmt numFmtId="192" formatCode="ss.00"/>
    <numFmt numFmtId="193" formatCode="0.000"/>
    <numFmt numFmtId="194" formatCode="0.0000"/>
  </numFmts>
  <fonts count="4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0"/>
      <color indexed="5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right"/>
      <protection/>
    </xf>
    <xf numFmtId="0" fontId="1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49" fontId="1" fillId="0" borderId="0" xfId="0" applyNumberFormat="1" applyFont="1" applyAlignment="1" applyProtection="1" quotePrefix="1">
      <alignment horizontal="center"/>
      <protection/>
    </xf>
    <xf numFmtId="1" fontId="0" fillId="0" borderId="0" xfId="0" applyNumberFormat="1" applyFont="1" applyFill="1" applyBorder="1" applyAlignment="1" applyProtection="1">
      <alignment horizontal="right"/>
      <protection/>
    </xf>
    <xf numFmtId="1" fontId="0" fillId="0" borderId="0" xfId="0" applyNumberFormat="1" applyFont="1" applyAlignment="1" applyProtection="1">
      <alignment horizontal="right"/>
      <protection/>
    </xf>
    <xf numFmtId="1" fontId="0" fillId="0" borderId="0" xfId="0" applyNumberFormat="1" applyAlignment="1" applyProtection="1">
      <alignment horizontal="right"/>
      <protection/>
    </xf>
    <xf numFmtId="0" fontId="3" fillId="33" borderId="0" xfId="0" applyFont="1" applyFill="1" applyAlignment="1" applyProtection="1">
      <alignment horizontal="left"/>
      <protection locked="0"/>
    </xf>
    <xf numFmtId="0" fontId="3" fillId="33" borderId="0" xfId="0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 horizontal="right"/>
      <protection/>
    </xf>
    <xf numFmtId="1" fontId="3" fillId="33" borderId="0" xfId="0" applyNumberFormat="1" applyFont="1" applyFill="1" applyAlignment="1" applyProtection="1">
      <alignment horizontal="right"/>
      <protection/>
    </xf>
    <xf numFmtId="0" fontId="3" fillId="33" borderId="0" xfId="0" applyFont="1" applyFill="1" applyAlignment="1" applyProtection="1">
      <alignment horizontal="left"/>
      <protection/>
    </xf>
    <xf numFmtId="0" fontId="4" fillId="0" borderId="0" xfId="0" applyFont="1" applyAlignment="1">
      <alignment/>
    </xf>
    <xf numFmtId="0" fontId="1" fillId="0" borderId="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 quotePrefix="1">
      <alignment horizontal="center"/>
      <protection/>
    </xf>
    <xf numFmtId="1" fontId="1" fillId="0" borderId="0" xfId="0" applyNumberFormat="1" applyFont="1" applyAlignment="1" applyProtection="1">
      <alignment horizontal="right"/>
      <protection/>
    </xf>
    <xf numFmtId="2" fontId="1" fillId="0" borderId="0" xfId="0" applyNumberFormat="1" applyFont="1" applyFill="1" applyAlignment="1" applyProtection="1">
      <alignment horizontal="right"/>
      <protection/>
    </xf>
    <xf numFmtId="2" fontId="1" fillId="0" borderId="0" xfId="0" applyNumberFormat="1" applyFont="1" applyAlignment="1" applyProtection="1">
      <alignment horizontal="right"/>
      <protection/>
    </xf>
    <xf numFmtId="49" fontId="0" fillId="0" borderId="0" xfId="0" applyNumberFormat="1" applyFont="1" applyBorder="1" applyAlignment="1" applyProtection="1" quotePrefix="1">
      <alignment horizontal="center"/>
      <protection/>
    </xf>
    <xf numFmtId="193" fontId="0" fillId="0" borderId="0" xfId="0" applyNumberFormat="1" applyFont="1" applyAlignment="1" applyProtection="1">
      <alignment horizontal="right"/>
      <protection/>
    </xf>
    <xf numFmtId="0" fontId="7" fillId="0" borderId="0" xfId="0" applyFont="1" applyAlignment="1" applyProtection="1">
      <alignment/>
      <protection locked="0"/>
    </xf>
    <xf numFmtId="2" fontId="8" fillId="0" borderId="0" xfId="0" applyNumberFormat="1" applyFont="1" applyFill="1" applyAlignment="1" applyProtection="1">
      <alignment horizontal="right"/>
      <protection/>
    </xf>
    <xf numFmtId="0" fontId="2" fillId="0" borderId="0" xfId="0" applyFont="1" applyAlignment="1" applyProtection="1">
      <alignment/>
      <protection locked="0"/>
    </xf>
    <xf numFmtId="0" fontId="45" fillId="0" borderId="0" xfId="0" applyFont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right"/>
      <protection/>
    </xf>
    <xf numFmtId="49" fontId="0" fillId="0" borderId="10" xfId="0" applyNumberFormat="1" applyFont="1" applyBorder="1" applyAlignment="1" applyProtection="1" quotePrefix="1">
      <alignment horizontal="center"/>
      <protection/>
    </xf>
    <xf numFmtId="1" fontId="1" fillId="0" borderId="0" xfId="0" applyNumberFormat="1" applyFont="1" applyFill="1" applyBorder="1" applyAlignment="1" applyProtection="1">
      <alignment horizontal="right"/>
      <protection/>
    </xf>
    <xf numFmtId="2" fontId="1" fillId="0" borderId="0" xfId="0" applyNumberFormat="1" applyFont="1" applyFill="1" applyBorder="1" applyAlignment="1" applyProtection="1">
      <alignment horizontal="right"/>
      <protection/>
    </xf>
    <xf numFmtId="0" fontId="1" fillId="0" borderId="10" xfId="0" applyFont="1" applyFill="1" applyBorder="1" applyAlignment="1" applyProtection="1">
      <alignment horizontal="center"/>
      <protection/>
    </xf>
    <xf numFmtId="1" fontId="0" fillId="0" borderId="10" xfId="0" applyNumberFormat="1" applyFont="1" applyFill="1" applyBorder="1" applyAlignment="1" applyProtection="1">
      <alignment horizontal="center"/>
      <protection/>
    </xf>
    <xf numFmtId="1" fontId="0" fillId="0" borderId="10" xfId="0" applyNumberFormat="1" applyFont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center"/>
      <protection/>
    </xf>
    <xf numFmtId="1" fontId="1" fillId="0" borderId="10" xfId="0" applyNumberFormat="1" applyFont="1" applyFill="1" applyBorder="1" applyAlignment="1" applyProtection="1">
      <alignment horizontal="center"/>
      <protection/>
    </xf>
    <xf numFmtId="2" fontId="1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2" fontId="1" fillId="0" borderId="10" xfId="0" applyNumberFormat="1" applyFont="1" applyBorder="1" applyAlignment="1" applyProtection="1">
      <alignment horizontal="center"/>
      <protection/>
    </xf>
    <xf numFmtId="1" fontId="0" fillId="0" borderId="0" xfId="0" applyNumberFormat="1" applyFont="1" applyFill="1" applyBorder="1" applyAlignment="1" applyProtection="1">
      <alignment horizontal="right"/>
      <protection/>
    </xf>
    <xf numFmtId="0" fontId="0" fillId="0" borderId="0" xfId="53" applyBorder="1" applyAlignment="1">
      <alignment horizontal="left" vertical="top"/>
      <protection/>
    </xf>
    <xf numFmtId="2" fontId="0" fillId="0" borderId="0" xfId="0" applyNumberFormat="1" applyAlignment="1" applyProtection="1">
      <alignment horizontal="right"/>
      <protection/>
    </xf>
    <xf numFmtId="0" fontId="0" fillId="0" borderId="0" xfId="53" applyAlignment="1">
      <alignment horizontal="left" vertical="top"/>
      <protection/>
    </xf>
    <xf numFmtId="1" fontId="0" fillId="0" borderId="0" xfId="0" applyNumberFormat="1" applyFont="1" applyBorder="1" applyAlignment="1" applyProtection="1">
      <alignment horizontal="center"/>
      <protection/>
    </xf>
    <xf numFmtId="0" fontId="1" fillId="0" borderId="10" xfId="0" applyFont="1" applyBorder="1" applyAlignment="1">
      <alignment/>
    </xf>
    <xf numFmtId="0" fontId="46" fillId="0" borderId="0" xfId="0" applyFont="1" applyAlignment="1" applyProtection="1">
      <alignment/>
      <protection locked="0"/>
    </xf>
    <xf numFmtId="0" fontId="1" fillId="0" borderId="11" xfId="0" applyFont="1" applyFill="1" applyBorder="1" applyAlignment="1" applyProtection="1">
      <alignment horizontal="center"/>
      <protection/>
    </xf>
    <xf numFmtId="0" fontId="1" fillId="0" borderId="12" xfId="0" applyFont="1" applyFill="1" applyBorder="1" applyAlignment="1" applyProtection="1">
      <alignment horizontal="center"/>
      <protection/>
    </xf>
    <xf numFmtId="0" fontId="1" fillId="0" borderId="13" xfId="0" applyFont="1" applyFill="1" applyBorder="1" applyAlignment="1" applyProtection="1">
      <alignment horizontal="center"/>
      <protection/>
    </xf>
    <xf numFmtId="0" fontId="0" fillId="0" borderId="0" xfId="53" applyFont="1" applyAlignment="1">
      <alignment horizontal="left" vertical="top"/>
      <protection/>
    </xf>
    <xf numFmtId="0" fontId="0" fillId="0" borderId="0" xfId="0" applyFont="1" applyAlignment="1">
      <alignment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1"/>
  <sheetViews>
    <sheetView tabSelected="1" view="pageLayout" zoomScale="75" zoomScaleNormal="85" zoomScalePageLayoutView="75" workbookViewId="0" topLeftCell="A1">
      <selection activeCell="Z8" sqref="Z8"/>
    </sheetView>
  </sheetViews>
  <sheetFormatPr defaultColWidth="11.421875" defaultRowHeight="12.75"/>
  <cols>
    <col min="1" max="1" width="5.140625" style="8" customWidth="1"/>
    <col min="2" max="2" width="21.28125" style="5" customWidth="1"/>
    <col min="3" max="3" width="3.28125" style="14" bestFit="1" customWidth="1"/>
    <col min="4" max="4" width="4.28125" style="18" bestFit="1" customWidth="1"/>
    <col min="5" max="7" width="4.140625" style="18" bestFit="1" customWidth="1"/>
    <col min="8" max="8" width="4.00390625" style="18" customWidth="1"/>
    <col min="9" max="9" width="10.00390625" style="18" bestFit="1" customWidth="1"/>
    <col min="10" max="10" width="1.57421875" style="14" bestFit="1" customWidth="1"/>
    <col min="11" max="11" width="12.00390625" style="18" customWidth="1"/>
    <col min="12" max="12" width="7.421875" style="18" hidden="1" customWidth="1"/>
    <col min="13" max="13" width="0.2890625" style="18" customWidth="1"/>
    <col min="14" max="14" width="10.8515625" style="5" customWidth="1"/>
    <col min="15" max="15" width="3.57421875" style="14" bestFit="1" customWidth="1"/>
    <col min="16" max="16" width="3.00390625" style="18" bestFit="1" customWidth="1"/>
    <col min="17" max="18" width="4.140625" style="14" bestFit="1" customWidth="1"/>
    <col min="19" max="19" width="10.00390625" style="14" bestFit="1" customWidth="1"/>
    <col min="20" max="20" width="1.57421875" style="14" bestFit="1" customWidth="1"/>
    <col min="21" max="21" width="8.57421875" style="18" bestFit="1" customWidth="1"/>
    <col min="22" max="22" width="8.00390625" style="18" hidden="1" customWidth="1"/>
    <col min="23" max="23" width="7.28125" style="18" hidden="1" customWidth="1"/>
    <col min="24" max="24" width="3.00390625" style="18" customWidth="1"/>
    <col min="25" max="25" width="8.28125" style="12" bestFit="1" customWidth="1"/>
    <col min="26" max="26" width="8.7109375" style="10" customWidth="1"/>
  </cols>
  <sheetData>
    <row r="1" spans="1:26" s="24" customFormat="1" ht="21">
      <c r="A1" s="19" t="s">
        <v>12</v>
      </c>
      <c r="B1" s="20"/>
      <c r="C1" s="21"/>
      <c r="D1" s="22"/>
      <c r="E1" s="22"/>
      <c r="F1" s="22"/>
      <c r="G1" s="22"/>
      <c r="H1" s="22"/>
      <c r="I1" s="22"/>
      <c r="J1" s="21"/>
      <c r="K1" s="22"/>
      <c r="L1" s="22"/>
      <c r="M1" s="22"/>
      <c r="N1" s="20"/>
      <c r="O1" s="21"/>
      <c r="P1" s="22"/>
      <c r="Q1" s="21"/>
      <c r="R1" s="21"/>
      <c r="S1" s="21"/>
      <c r="T1" s="21"/>
      <c r="U1" s="22"/>
      <c r="V1" s="22"/>
      <c r="W1" s="22"/>
      <c r="X1" s="22"/>
      <c r="Y1" s="23"/>
      <c r="Z1" s="20"/>
    </row>
    <row r="2" spans="1:24" ht="12.75">
      <c r="A2" s="6"/>
      <c r="B2" s="3"/>
      <c r="C2" s="11"/>
      <c r="D2" s="16"/>
      <c r="E2" s="16"/>
      <c r="F2" s="16"/>
      <c r="G2" s="16"/>
      <c r="H2" s="16"/>
      <c r="I2" s="16"/>
      <c r="J2" s="11"/>
      <c r="K2" s="16"/>
      <c r="L2" s="16"/>
      <c r="M2" s="16"/>
      <c r="N2" s="4"/>
      <c r="O2" s="11"/>
      <c r="P2" s="16"/>
      <c r="Q2" s="11"/>
      <c r="R2" s="11"/>
      <c r="S2" s="11"/>
      <c r="T2" s="11"/>
      <c r="U2" s="16"/>
      <c r="V2" s="16"/>
      <c r="W2" s="16"/>
      <c r="X2" s="16"/>
    </row>
    <row r="3" spans="1:24" ht="12.75">
      <c r="A3" s="6" t="s">
        <v>26</v>
      </c>
      <c r="B3" s="3"/>
      <c r="C3" s="11"/>
      <c r="D3" s="16"/>
      <c r="E3" s="16"/>
      <c r="F3" s="16"/>
      <c r="G3" s="16"/>
      <c r="H3" s="16"/>
      <c r="I3" s="16"/>
      <c r="J3" s="11"/>
      <c r="K3" s="16"/>
      <c r="L3" s="16"/>
      <c r="M3" s="16"/>
      <c r="N3" s="4"/>
      <c r="O3" s="11"/>
      <c r="P3" s="16"/>
      <c r="Q3" s="11"/>
      <c r="R3" s="11"/>
      <c r="S3" s="11"/>
      <c r="T3" s="11"/>
      <c r="U3" s="16"/>
      <c r="V3" s="16"/>
      <c r="W3" s="16"/>
      <c r="X3" s="16"/>
    </row>
    <row r="4" spans="1:24" ht="12.75">
      <c r="A4" s="6"/>
      <c r="B4" s="3"/>
      <c r="C4" s="11"/>
      <c r="D4" s="16"/>
      <c r="E4" s="16"/>
      <c r="F4" s="16"/>
      <c r="G4" s="16"/>
      <c r="H4" s="16"/>
      <c r="I4" s="16"/>
      <c r="J4" s="11"/>
      <c r="K4" s="16"/>
      <c r="L4" s="16"/>
      <c r="M4" s="16"/>
      <c r="N4" s="4"/>
      <c r="O4" s="11"/>
      <c r="P4" s="16"/>
      <c r="Q4" s="11"/>
      <c r="R4" s="11"/>
      <c r="S4" s="11"/>
      <c r="T4" s="11"/>
      <c r="U4" s="16"/>
      <c r="V4" s="16"/>
      <c r="W4" s="16"/>
      <c r="X4" s="16"/>
    </row>
    <row r="5" spans="1:25" ht="12.75">
      <c r="A5" s="6"/>
      <c r="B5" s="3"/>
      <c r="C5" s="55" t="s">
        <v>27</v>
      </c>
      <c r="D5" s="56"/>
      <c r="E5" s="56"/>
      <c r="F5" s="56"/>
      <c r="G5" s="56"/>
      <c r="H5" s="56"/>
      <c r="I5" s="56"/>
      <c r="J5" s="56"/>
      <c r="K5" s="57"/>
      <c r="L5" s="25"/>
      <c r="M5" s="25"/>
      <c r="N5" s="4"/>
      <c r="O5" s="55" t="s">
        <v>28</v>
      </c>
      <c r="P5" s="56"/>
      <c r="Q5" s="56"/>
      <c r="R5" s="56"/>
      <c r="S5" s="56"/>
      <c r="T5" s="56"/>
      <c r="U5" s="57"/>
      <c r="V5" s="25"/>
      <c r="W5" s="25"/>
      <c r="X5" s="25"/>
      <c r="Y5" s="46" t="s">
        <v>3</v>
      </c>
    </row>
    <row r="6" spans="1:26" ht="12.75">
      <c r="A6" s="7" t="s">
        <v>0</v>
      </c>
      <c r="B6" s="2" t="s">
        <v>5</v>
      </c>
      <c r="C6" s="40" t="s">
        <v>17</v>
      </c>
      <c r="D6" s="40" t="s">
        <v>18</v>
      </c>
      <c r="E6" s="40" t="s">
        <v>8</v>
      </c>
      <c r="F6" s="40" t="s">
        <v>9</v>
      </c>
      <c r="G6" s="40" t="s">
        <v>10</v>
      </c>
      <c r="H6" s="40" t="s">
        <v>24</v>
      </c>
      <c r="I6" s="40" t="s">
        <v>16</v>
      </c>
      <c r="J6" s="26" t="s">
        <v>2</v>
      </c>
      <c r="K6" s="44" t="s">
        <v>1</v>
      </c>
      <c r="L6" s="38" t="s">
        <v>19</v>
      </c>
      <c r="M6" s="38" t="s">
        <v>20</v>
      </c>
      <c r="N6" s="4"/>
      <c r="O6" s="40" t="s">
        <v>17</v>
      </c>
      <c r="P6" s="40" t="s">
        <v>18</v>
      </c>
      <c r="Q6" s="40" t="s">
        <v>8</v>
      </c>
      <c r="R6" s="40" t="s">
        <v>9</v>
      </c>
      <c r="S6" s="40" t="s">
        <v>16</v>
      </c>
      <c r="T6" s="26" t="s">
        <v>2</v>
      </c>
      <c r="U6" s="44" t="s">
        <v>1</v>
      </c>
      <c r="V6" s="38" t="s">
        <v>19</v>
      </c>
      <c r="W6" s="38" t="s">
        <v>20</v>
      </c>
      <c r="X6" s="38"/>
      <c r="Y6" s="46" t="s">
        <v>1</v>
      </c>
      <c r="Z6" s="10" t="s">
        <v>4</v>
      </c>
    </row>
    <row r="7" spans="1:25" ht="12.75">
      <c r="A7" s="6"/>
      <c r="B7" s="3"/>
      <c r="C7" s="43"/>
      <c r="D7" s="41"/>
      <c r="E7" s="41"/>
      <c r="F7" s="41"/>
      <c r="G7" s="41"/>
      <c r="H7" s="41"/>
      <c r="I7" s="41"/>
      <c r="J7" s="36"/>
      <c r="K7" s="41"/>
      <c r="L7" s="16"/>
      <c r="M7" s="16"/>
      <c r="N7" s="4"/>
      <c r="O7" s="43"/>
      <c r="P7" s="41"/>
      <c r="Q7" s="43"/>
      <c r="R7" s="43"/>
      <c r="S7" s="43"/>
      <c r="T7" s="43"/>
      <c r="U7" s="41"/>
      <c r="V7" s="16" t="s">
        <v>4</v>
      </c>
      <c r="W7" s="16"/>
      <c r="X7" s="16"/>
      <c r="Y7" s="46"/>
    </row>
    <row r="8" spans="1:26" s="1" customFormat="1" ht="12.75">
      <c r="A8" s="6">
        <v>1</v>
      </c>
      <c r="B8" s="51" t="s">
        <v>30</v>
      </c>
      <c r="C8" s="42">
        <v>5</v>
      </c>
      <c r="D8" s="42">
        <v>1</v>
      </c>
      <c r="E8" s="42">
        <v>95</v>
      </c>
      <c r="F8" s="42">
        <v>118</v>
      </c>
      <c r="G8" s="42"/>
      <c r="H8" s="52"/>
      <c r="I8" s="42">
        <f>(E8+F8+G8)/L8</f>
        <v>106.5</v>
      </c>
      <c r="J8" s="37" t="s">
        <v>2</v>
      </c>
      <c r="K8" s="45">
        <f>IF((C8+D8)/3=COUNTA(E8:H8),IF(((D8*(I8+62)/16.2)+(C8*(I8+31)/16.2))/(M8)&gt;10,10,((D8*(I8+62)/16.2)+(C8*(I8+31)/16.2))/(M8)),"Fehler")</f>
        <v>8.806584362139917</v>
      </c>
      <c r="L8" s="48">
        <f>M8/3</f>
        <v>2</v>
      </c>
      <c r="M8" s="38">
        <f>C8+D8</f>
        <v>6</v>
      </c>
      <c r="N8" s="9" t="s">
        <v>4</v>
      </c>
      <c r="O8" s="42">
        <v>5</v>
      </c>
      <c r="P8" s="42">
        <v>1</v>
      </c>
      <c r="Q8" s="42">
        <v>158</v>
      </c>
      <c r="R8" s="42"/>
      <c r="S8" s="42">
        <f>(Q8+R8)/V8</f>
        <v>158</v>
      </c>
      <c r="T8" s="37" t="s">
        <v>2</v>
      </c>
      <c r="U8" s="45">
        <f>+IF((O8+P8)/6=COUNTA(Q8:R8),IF(((P8*(S8+28)/18)+(O8*(S8+32)/20))/(O8+P8)&gt;10,10,((P8*(S8+28)/18)+(O8*(S8+32)/20))/(O8+P8)),"Fehler")</f>
        <v>9.63888888888889</v>
      </c>
      <c r="V8" s="38">
        <f>IF(W8&gt;6,2,1)</f>
        <v>1</v>
      </c>
      <c r="W8" s="38">
        <f>O8+P8</f>
        <v>6</v>
      </c>
      <c r="X8" s="39"/>
      <c r="Y8" s="47">
        <f>(K8+U8)/2</f>
        <v>9.222736625514404</v>
      </c>
      <c r="Z8" s="7"/>
    </row>
    <row r="9" spans="1:26" ht="12.75">
      <c r="A9" s="6">
        <v>2</v>
      </c>
      <c r="B9" s="51" t="s">
        <v>23</v>
      </c>
      <c r="C9" s="42">
        <v>4</v>
      </c>
      <c r="D9" s="42">
        <v>2</v>
      </c>
      <c r="E9" s="42">
        <v>84</v>
      </c>
      <c r="F9" s="42">
        <v>104</v>
      </c>
      <c r="G9" s="42"/>
      <c r="H9" s="53"/>
      <c r="I9" s="42">
        <f>(E9+F9+G9)/L9</f>
        <v>94</v>
      </c>
      <c r="J9" s="37" t="s">
        <v>2</v>
      </c>
      <c r="K9" s="45">
        <f>IF((C9+D9)/3=COUNTA(E9:H9),IF(((D9*(I9+62)/16.2)+(C9*(I9+31)/16.2))/(M9)&gt;10,10,((D9*(I9+62)/16.2)+(C9*(I9+31)/16.2))/(M9)),"Fehler")</f>
        <v>8.353909465020577</v>
      </c>
      <c r="L9" s="48">
        <f>M9/3</f>
        <v>2</v>
      </c>
      <c r="M9" s="38">
        <f>C9+D9</f>
        <v>6</v>
      </c>
      <c r="N9" s="9"/>
      <c r="O9" s="42">
        <v>4</v>
      </c>
      <c r="P9" s="42">
        <v>2</v>
      </c>
      <c r="Q9" s="42">
        <v>169</v>
      </c>
      <c r="R9" s="42"/>
      <c r="S9" s="42">
        <f>(Q9+R9)/V9</f>
        <v>169</v>
      </c>
      <c r="T9" s="37" t="s">
        <v>2</v>
      </c>
      <c r="U9" s="45">
        <f>+IF((O9+P9)/6=COUNTA(Q9:R9),IF(((P9*(S9+28)/18)+(O9*(S9+32)/20))/(O9+P9)&gt;10,10,((P9*(S9+28)/18)+(O9*(S9+32)/20))/(O9+P9)),"Fehler")</f>
        <v>10</v>
      </c>
      <c r="V9" s="38">
        <f>IF(W9&gt;6,2,1)</f>
        <v>1</v>
      </c>
      <c r="W9" s="38">
        <f>O9+P9</f>
        <v>6</v>
      </c>
      <c r="X9" s="39"/>
      <c r="Y9" s="47">
        <f>(K9+U9)/2</f>
        <v>9.17695473251029</v>
      </c>
      <c r="Z9" s="7"/>
    </row>
    <row r="10" spans="1:26" ht="12.75">
      <c r="A10" s="6">
        <v>3</v>
      </c>
      <c r="B10" s="58" t="s">
        <v>31</v>
      </c>
      <c r="C10" s="42">
        <v>6</v>
      </c>
      <c r="D10" s="42">
        <v>0</v>
      </c>
      <c r="E10" s="42">
        <v>91</v>
      </c>
      <c r="F10" s="42">
        <v>119</v>
      </c>
      <c r="G10" s="42"/>
      <c r="H10" s="42"/>
      <c r="I10" s="42">
        <f>(E10+F10+G10)/L10</f>
        <v>105</v>
      </c>
      <c r="J10" s="37"/>
      <c r="K10" s="45">
        <f>IF((C10+D10)/3=COUNTA(E10:H10),IF(((D10*(I10+62)/16.2)+(C10*(I10+31)/16.2))/(M10)&gt;10,10,((D10*(I10+62)/16.2)+(C10*(I10+31)/16.2))/(M10)),"Fehler")</f>
        <v>8.395061728395062</v>
      </c>
      <c r="L10" s="16">
        <f>M10/3</f>
        <v>2</v>
      </c>
      <c r="M10" s="38">
        <f>C10+D10</f>
        <v>6</v>
      </c>
      <c r="N10" s="9"/>
      <c r="O10" s="42">
        <v>6</v>
      </c>
      <c r="P10" s="42">
        <v>0</v>
      </c>
      <c r="Q10" s="42">
        <v>154</v>
      </c>
      <c r="R10" s="42"/>
      <c r="S10" s="42">
        <f>(Q10+R10)/V10</f>
        <v>154</v>
      </c>
      <c r="T10" s="37"/>
      <c r="U10" s="45">
        <f>+IF((O10+P10)/6=COUNTA(Q10:R10),IF(((P10*(S10+28)/18)+(O10*(S10+32)/20))/(O10+P10)&gt;10,10,((P10*(S10+28)/18)+(O10*(S10+32)/20))/(O10+P10)),"Fehler")</f>
        <v>9.299999999999999</v>
      </c>
      <c r="V10" s="38">
        <f>IF(W10&gt;6,2,1)</f>
        <v>1</v>
      </c>
      <c r="W10" s="38">
        <f>O10+P10</f>
        <v>6</v>
      </c>
      <c r="X10" s="39"/>
      <c r="Y10" s="47">
        <f>(K10+U10)/2</f>
        <v>8.84753086419753</v>
      </c>
      <c r="Z10" s="7"/>
    </row>
    <row r="11" spans="1:26" ht="12.75">
      <c r="A11" s="6">
        <v>4</v>
      </c>
      <c r="B11" s="51" t="s">
        <v>25</v>
      </c>
      <c r="C11" s="42">
        <v>2</v>
      </c>
      <c r="D11" s="42">
        <v>4</v>
      </c>
      <c r="E11" s="42">
        <v>80</v>
      </c>
      <c r="F11" s="42">
        <v>81</v>
      </c>
      <c r="G11" s="42"/>
      <c r="H11" s="42"/>
      <c r="I11" s="42">
        <f>(E11+F11+G11)/L11</f>
        <v>80.5</v>
      </c>
      <c r="J11" s="37" t="s">
        <v>2</v>
      </c>
      <c r="K11" s="45">
        <f>IF((C11+D11)/3=COUNTA(E11:H11),IF(((D11*(I11+62)/16.2)+(C11*(I11+31)/16.2))/(M11)&gt;10,10,((D11*(I11+62)/16.2)+(C11*(I11+31)/16.2))/(M11)),"Fehler")</f>
        <v>8.158436213991768</v>
      </c>
      <c r="L11" s="48">
        <f>M11/3</f>
        <v>2</v>
      </c>
      <c r="M11" s="38">
        <f>C11+D11</f>
        <v>6</v>
      </c>
      <c r="N11" s="4"/>
      <c r="O11" s="42">
        <v>2</v>
      </c>
      <c r="P11" s="42">
        <v>4</v>
      </c>
      <c r="Q11" s="42">
        <v>138</v>
      </c>
      <c r="R11" s="42"/>
      <c r="S11" s="42">
        <f>(Q11+R11)/V11</f>
        <v>138</v>
      </c>
      <c r="T11" s="37" t="s">
        <v>2</v>
      </c>
      <c r="U11" s="45">
        <f>+IF((O11+P11)/6=COUNTA(Q11:R11),IF(((P11*(S11+28)/18)+(O11*(S11+32)/20))/(O11+P11)&gt;10,10,((P11*(S11+28)/18)+(O11*(S11+32)/20))/(O11+P11)),"Fehler")</f>
        <v>8.981481481481481</v>
      </c>
      <c r="V11" s="38">
        <f>IF(W11&gt;6,2,1)</f>
        <v>1</v>
      </c>
      <c r="W11" s="38">
        <f>O11+P11</f>
        <v>6</v>
      </c>
      <c r="X11" s="39"/>
      <c r="Y11" s="47">
        <f>(K11+U11)/2</f>
        <v>8.569958847736626</v>
      </c>
      <c r="Z11" s="35"/>
    </row>
    <row r="12" spans="1:26" ht="12.75">
      <c r="A12" s="6">
        <v>5</v>
      </c>
      <c r="B12" s="51" t="s">
        <v>13</v>
      </c>
      <c r="C12" s="42">
        <v>0</v>
      </c>
      <c r="D12" s="42">
        <v>9</v>
      </c>
      <c r="E12" s="42">
        <v>74</v>
      </c>
      <c r="F12" s="42">
        <v>51</v>
      </c>
      <c r="G12" s="42">
        <v>50</v>
      </c>
      <c r="H12" s="42"/>
      <c r="I12" s="42">
        <f>(E12+F12+G12)/L12</f>
        <v>58.333333333333336</v>
      </c>
      <c r="J12" s="37" t="s">
        <v>2</v>
      </c>
      <c r="K12" s="45">
        <f>IF((C12+D12)/3=COUNTA(E12:H12),IF(((D12*(I12+62)/16.2)+(C12*(I12+31)/16.2))/(M12)&gt;10,10,((D12*(I12+62)/16.2)+(C12*(I12+31)/16.2))/(M12)),"Fehler")</f>
        <v>7.427983539094651</v>
      </c>
      <c r="L12" s="48">
        <f>M12/3</f>
        <v>3</v>
      </c>
      <c r="M12" s="38">
        <f>C12+D12</f>
        <v>9</v>
      </c>
      <c r="N12" s="9"/>
      <c r="O12" s="42">
        <v>0</v>
      </c>
      <c r="P12" s="42">
        <v>6</v>
      </c>
      <c r="Q12" s="42">
        <v>120</v>
      </c>
      <c r="R12" s="42"/>
      <c r="S12" s="42">
        <f>(Q12+R12)/V12</f>
        <v>120</v>
      </c>
      <c r="T12" s="37" t="s">
        <v>2</v>
      </c>
      <c r="U12" s="45">
        <f>+IF((O12+P12)/6=COUNTA(Q12:R12),IF(((P12*(S12+28)/18)+(O12*(S12+32)/20))/(O12+P12)&gt;10,10,((P12*(S12+28)/18)+(O12*(S12+32)/20))/(O12+P12)),"Fehler")</f>
        <v>8.222222222222223</v>
      </c>
      <c r="V12" s="38">
        <f>IF(W12&gt;6,2,1)</f>
        <v>1</v>
      </c>
      <c r="W12" s="38">
        <f>O12+P12</f>
        <v>6</v>
      </c>
      <c r="X12" s="39"/>
      <c r="Y12" s="47">
        <f>(K12+U12)/2</f>
        <v>7.825102880658437</v>
      </c>
      <c r="Z12" s="35"/>
    </row>
    <row r="13" spans="1:26" ht="12.75">
      <c r="A13" s="6">
        <v>6</v>
      </c>
      <c r="B13" s="49" t="s">
        <v>29</v>
      </c>
      <c r="C13" s="42">
        <v>0</v>
      </c>
      <c r="D13" s="42">
        <v>6</v>
      </c>
      <c r="E13" s="42">
        <v>58</v>
      </c>
      <c r="F13" s="42">
        <v>70</v>
      </c>
      <c r="G13" s="42"/>
      <c r="H13" s="42"/>
      <c r="I13" s="42">
        <f>(E13+F13+G13)/L13</f>
        <v>64</v>
      </c>
      <c r="J13" s="37" t="s">
        <v>2</v>
      </c>
      <c r="K13" s="45">
        <f>IF((C13+D13)/3=COUNTA(E13:H13),IF(((D13*(I13+62)/16.2)+(C13*(I13+31)/16.2))/(M13)&gt;10,10,((D13*(I13+62)/16.2)+(C13*(I13+31)/16.2))/(M13)),"Fehler")</f>
        <v>7.777777777777779</v>
      </c>
      <c r="L13" s="48">
        <f>M13/3</f>
        <v>2</v>
      </c>
      <c r="M13" s="38">
        <f>C13+D13</f>
        <v>6</v>
      </c>
      <c r="N13" s="4"/>
      <c r="O13" s="42">
        <v>0</v>
      </c>
      <c r="P13" s="42">
        <v>6</v>
      </c>
      <c r="Q13" s="42">
        <v>109</v>
      </c>
      <c r="R13" s="42"/>
      <c r="S13" s="42">
        <f>(Q13+R13)/V13</f>
        <v>109</v>
      </c>
      <c r="T13" s="37" t="s">
        <v>2</v>
      </c>
      <c r="U13" s="45">
        <f>+IF((O13+P13)/6=COUNTA(Q13:R13),IF(((P13*(S13+28)/18)+(O13*(S13+32)/20))/(O13+P13)&gt;10,10,((P13*(S13+28)/18)+(O13*(S13+32)/20))/(O13+P13)),"Fehler")</f>
        <v>7.611111111111111</v>
      </c>
      <c r="V13" s="38">
        <f>IF(W13&gt;6,2,1)</f>
        <v>1</v>
      </c>
      <c r="W13" s="38">
        <f>O13+P13</f>
        <v>6</v>
      </c>
      <c r="X13" s="39"/>
      <c r="Y13" s="47">
        <f>(K13+U13)/2</f>
        <v>7.694444444444445</v>
      </c>
      <c r="Z13" s="35"/>
    </row>
    <row r="14" spans="1:26" s="59" customFormat="1" ht="12.75">
      <c r="A14" s="6">
        <v>7</v>
      </c>
      <c r="B14" s="51" t="s">
        <v>22</v>
      </c>
      <c r="C14" s="42">
        <v>0</v>
      </c>
      <c r="D14" s="42">
        <v>6</v>
      </c>
      <c r="E14" s="42">
        <v>55</v>
      </c>
      <c r="F14" s="42">
        <v>31</v>
      </c>
      <c r="G14" s="42"/>
      <c r="H14" s="42"/>
      <c r="I14" s="42">
        <f>(E14+F14+G14)/L14</f>
        <v>43</v>
      </c>
      <c r="J14" s="37" t="s">
        <v>2</v>
      </c>
      <c r="K14" s="45">
        <f>IF((C14+D14)/3=COUNTA(E14:H14),IF(((D14*(I14+62)/16.2)+(C14*(I14+31)/16.2))/(M14)&gt;10,10,((D14*(I14+62)/16.2)+(C14*(I14+31)/16.2))/(M14)),"Fehler")</f>
        <v>6.481481481481482</v>
      </c>
      <c r="L14" s="48">
        <f>M14/3</f>
        <v>2</v>
      </c>
      <c r="M14" s="38">
        <f>C14+D14</f>
        <v>6</v>
      </c>
      <c r="N14" s="9"/>
      <c r="O14" s="42">
        <v>0</v>
      </c>
      <c r="P14" s="42">
        <v>6</v>
      </c>
      <c r="Q14" s="42">
        <v>103</v>
      </c>
      <c r="R14" s="42"/>
      <c r="S14" s="42">
        <f>(Q14+R14)/V14</f>
        <v>103</v>
      </c>
      <c r="T14" s="37" t="s">
        <v>2</v>
      </c>
      <c r="U14" s="45">
        <f>+IF((O14+P14)/6=COUNTA(Q14:R14),IF(((P14*(S14+28)/18)+(O14*(S14+32)/20))/(O14+P14)&gt;10,10,((P14*(S14+28)/18)+(O14*(S14+32)/20))/(O14+P14)),"Fehler")</f>
        <v>7.277777777777778</v>
      </c>
      <c r="V14" s="38">
        <f>IF(W14&gt;6,2,1)</f>
        <v>1</v>
      </c>
      <c r="W14" s="38">
        <f>O14+P14</f>
        <v>6</v>
      </c>
      <c r="X14" s="39"/>
      <c r="Y14" s="47">
        <f>(K14+U14)/2</f>
        <v>6.87962962962963</v>
      </c>
      <c r="Z14" s="10"/>
    </row>
    <row r="16" ht="12.75">
      <c r="B16" s="54"/>
    </row>
    <row r="20" ht="12.75">
      <c r="U20" s="50"/>
    </row>
    <row r="21" ht="12.75">
      <c r="U21" s="50"/>
    </row>
  </sheetData>
  <sheetProtection/>
  <mergeCells count="2">
    <mergeCell ref="C5:K5"/>
    <mergeCell ref="O5:U5"/>
  </mergeCells>
  <printOptions/>
  <pageMargins left="0.5905511811023623" right="0.5905511811023623" top="0.984251968503937" bottom="0.984251968503937" header="0.5118110236220472" footer="0.5118110236220472"/>
  <pageSetup fitToHeight="9" horizontalDpi="600" verticalDpi="600" orientation="portrait" paperSize="9" scale="65" r:id="rId1"/>
  <headerFooter alignWithMargins="0">
    <oddHeader>&amp;L40. Frühlingswettkampf  TV Amsoldingen</oddHeader>
    <oddFooter>&amp;LFreitag, 5. Mai 2023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30"/>
  <sheetViews>
    <sheetView view="pageLayout" zoomScaleNormal="75" workbookViewId="0" topLeftCell="A1">
      <selection activeCell="K21" sqref="K21"/>
    </sheetView>
  </sheetViews>
  <sheetFormatPr defaultColWidth="11.421875" defaultRowHeight="12.75"/>
  <cols>
    <col min="1" max="1" width="5.140625" style="8" customWidth="1"/>
    <col min="2" max="2" width="24.421875" style="5" customWidth="1"/>
    <col min="3" max="3" width="3.140625" style="14" bestFit="1" customWidth="1"/>
    <col min="4" max="4" width="3.57421875" style="18" bestFit="1" customWidth="1"/>
    <col min="5" max="5" width="4.00390625" style="18" bestFit="1" customWidth="1"/>
    <col min="6" max="6" width="3.28125" style="18" bestFit="1" customWidth="1"/>
    <col min="7" max="7" width="4.00390625" style="18" bestFit="1" customWidth="1"/>
    <col min="8" max="8" width="4.00390625" style="18" customWidth="1"/>
    <col min="9" max="9" width="9.7109375" style="18" bestFit="1" customWidth="1"/>
    <col min="10" max="10" width="1.57421875" style="14" bestFit="1" customWidth="1"/>
    <col min="11" max="11" width="8.421875" style="18" bestFit="1" customWidth="1"/>
    <col min="12" max="13" width="8.421875" style="18" customWidth="1"/>
    <col min="14" max="14" width="3.00390625" style="5" customWidth="1"/>
    <col min="15" max="15" width="3.28125" style="14" bestFit="1" customWidth="1"/>
    <col min="16" max="16" width="2.7109375" style="18" bestFit="1" customWidth="1"/>
    <col min="17" max="17" width="4.00390625" style="14" bestFit="1" customWidth="1"/>
    <col min="18" max="18" width="3.28125" style="14" bestFit="1" customWidth="1"/>
    <col min="19" max="19" width="9.7109375" style="14" bestFit="1" customWidth="1"/>
    <col min="20" max="20" width="1.57421875" style="14" bestFit="1" customWidth="1"/>
    <col min="21" max="21" width="5.57421875" style="18" bestFit="1" customWidth="1"/>
    <col min="22" max="22" width="8.00390625" style="18" bestFit="1" customWidth="1"/>
    <col min="23" max="23" width="7.28125" style="18" bestFit="1" customWidth="1"/>
    <col min="24" max="24" width="3.00390625" style="18" customWidth="1"/>
    <col min="25" max="25" width="5.57421875" style="12" bestFit="1" customWidth="1"/>
    <col min="26" max="26" width="8.7109375" style="10" customWidth="1"/>
  </cols>
  <sheetData>
    <row r="1" spans="1:26" s="24" customFormat="1" ht="21">
      <c r="A1" s="19" t="s">
        <v>12</v>
      </c>
      <c r="B1" s="20"/>
      <c r="C1" s="21"/>
      <c r="D1" s="22"/>
      <c r="E1" s="22"/>
      <c r="F1" s="22"/>
      <c r="G1" s="22"/>
      <c r="H1" s="22"/>
      <c r="I1" s="22"/>
      <c r="J1" s="21"/>
      <c r="K1" s="22"/>
      <c r="L1" s="22"/>
      <c r="M1" s="22"/>
      <c r="N1" s="20"/>
      <c r="O1" s="21"/>
      <c r="P1" s="22"/>
      <c r="Q1" s="21"/>
      <c r="R1" s="21"/>
      <c r="S1" s="21"/>
      <c r="T1" s="21"/>
      <c r="U1" s="22"/>
      <c r="V1" s="22"/>
      <c r="W1" s="22"/>
      <c r="X1" s="22"/>
      <c r="Y1" s="23"/>
      <c r="Z1" s="20"/>
    </row>
    <row r="2" spans="1:24" ht="12.75">
      <c r="A2" s="6"/>
      <c r="B2" s="3"/>
      <c r="C2" s="11"/>
      <c r="D2" s="16"/>
      <c r="E2" s="16"/>
      <c r="F2" s="16"/>
      <c r="G2" s="16"/>
      <c r="H2" s="16"/>
      <c r="I2" s="16"/>
      <c r="J2" s="11"/>
      <c r="K2" s="16"/>
      <c r="L2" s="16"/>
      <c r="M2" s="16"/>
      <c r="N2" s="4"/>
      <c r="O2" s="11"/>
      <c r="P2" s="16"/>
      <c r="Q2" s="11"/>
      <c r="R2" s="11"/>
      <c r="S2" s="11"/>
      <c r="T2" s="11"/>
      <c r="U2" s="16"/>
      <c r="V2" s="16"/>
      <c r="W2" s="16"/>
      <c r="X2" s="16"/>
    </row>
    <row r="3" spans="1:24" ht="12.75">
      <c r="A3" s="6" t="s">
        <v>11</v>
      </c>
      <c r="B3" s="3"/>
      <c r="C3" s="11"/>
      <c r="D3" s="16"/>
      <c r="E3" s="16"/>
      <c r="F3" s="16"/>
      <c r="G3" s="16"/>
      <c r="H3" s="16"/>
      <c r="I3" s="16"/>
      <c r="J3" s="11"/>
      <c r="K3" s="16"/>
      <c r="L3" s="16"/>
      <c r="M3" s="16"/>
      <c r="N3" s="4"/>
      <c r="O3" s="11"/>
      <c r="P3" s="16"/>
      <c r="Q3" s="11"/>
      <c r="R3" s="11"/>
      <c r="S3" s="11"/>
      <c r="T3" s="11"/>
      <c r="U3" s="16"/>
      <c r="V3" s="16"/>
      <c r="W3" s="16"/>
      <c r="X3" s="16"/>
    </row>
    <row r="4" spans="1:24" ht="12.75">
      <c r="A4" s="6"/>
      <c r="B4" s="3"/>
      <c r="C4" s="11"/>
      <c r="D4" s="16"/>
      <c r="E4" s="16"/>
      <c r="F4" s="16"/>
      <c r="G4" s="16"/>
      <c r="H4" s="16"/>
      <c r="I4" s="16"/>
      <c r="J4" s="11"/>
      <c r="K4" s="16"/>
      <c r="L4" s="16"/>
      <c r="M4" s="16"/>
      <c r="N4" s="4"/>
      <c r="O4" s="11"/>
      <c r="P4" s="16"/>
      <c r="Q4" s="11"/>
      <c r="R4" s="11"/>
      <c r="S4" s="11"/>
      <c r="T4" s="11"/>
      <c r="U4" s="16"/>
      <c r="V4" s="16"/>
      <c r="W4" s="16"/>
      <c r="X4" s="16"/>
    </row>
    <row r="5" spans="1:25" ht="12.75">
      <c r="A5" s="6"/>
      <c r="B5" s="3"/>
      <c r="C5" s="55" t="s">
        <v>6</v>
      </c>
      <c r="D5" s="56"/>
      <c r="E5" s="56"/>
      <c r="F5" s="56"/>
      <c r="G5" s="56"/>
      <c r="H5" s="56"/>
      <c r="I5" s="56"/>
      <c r="J5" s="56"/>
      <c r="K5" s="57"/>
      <c r="L5" s="25"/>
      <c r="M5" s="25"/>
      <c r="N5" s="4"/>
      <c r="O5" s="55" t="s">
        <v>7</v>
      </c>
      <c r="P5" s="56"/>
      <c r="Q5" s="56"/>
      <c r="R5" s="56"/>
      <c r="S5" s="56"/>
      <c r="T5" s="56"/>
      <c r="U5" s="57"/>
      <c r="V5" s="25"/>
      <c r="W5" s="25"/>
      <c r="X5" s="25"/>
      <c r="Y5" s="46" t="s">
        <v>3</v>
      </c>
    </row>
    <row r="6" spans="1:26" ht="12.75">
      <c r="A6" s="7" t="s">
        <v>0</v>
      </c>
      <c r="B6" s="2" t="s">
        <v>5</v>
      </c>
      <c r="C6" s="40" t="s">
        <v>17</v>
      </c>
      <c r="D6" s="40" t="s">
        <v>18</v>
      </c>
      <c r="E6" s="40" t="s">
        <v>8</v>
      </c>
      <c r="F6" s="40" t="s">
        <v>9</v>
      </c>
      <c r="G6" s="40" t="s">
        <v>10</v>
      </c>
      <c r="H6" s="40" t="s">
        <v>24</v>
      </c>
      <c r="I6" s="40" t="s">
        <v>16</v>
      </c>
      <c r="J6" s="26" t="s">
        <v>2</v>
      </c>
      <c r="K6" s="44" t="s">
        <v>1</v>
      </c>
      <c r="L6" s="38" t="s">
        <v>19</v>
      </c>
      <c r="M6" s="38" t="s">
        <v>20</v>
      </c>
      <c r="N6" s="4"/>
      <c r="O6" s="40" t="s">
        <v>17</v>
      </c>
      <c r="P6" s="40" t="s">
        <v>18</v>
      </c>
      <c r="Q6" s="40" t="s">
        <v>8</v>
      </c>
      <c r="R6" s="40" t="s">
        <v>9</v>
      </c>
      <c r="S6" s="40" t="s">
        <v>16</v>
      </c>
      <c r="T6" s="26" t="s">
        <v>2</v>
      </c>
      <c r="U6" s="44" t="s">
        <v>1</v>
      </c>
      <c r="V6" s="38" t="s">
        <v>19</v>
      </c>
      <c r="W6" s="38" t="s">
        <v>20</v>
      </c>
      <c r="X6" s="38"/>
      <c r="Y6" s="46" t="s">
        <v>1</v>
      </c>
      <c r="Z6" s="10" t="s">
        <v>4</v>
      </c>
    </row>
    <row r="7" spans="1:25" ht="12.75">
      <c r="A7" s="6"/>
      <c r="B7" s="3"/>
      <c r="C7" s="43"/>
      <c r="D7" s="41"/>
      <c r="E7" s="41"/>
      <c r="F7" s="41"/>
      <c r="G7" s="41"/>
      <c r="H7" s="41"/>
      <c r="I7" s="41"/>
      <c r="J7" s="36"/>
      <c r="K7" s="41"/>
      <c r="L7" s="16"/>
      <c r="M7" s="16"/>
      <c r="N7" s="4"/>
      <c r="O7" s="43"/>
      <c r="P7" s="41"/>
      <c r="Q7" s="43"/>
      <c r="R7" s="43"/>
      <c r="S7" s="43"/>
      <c r="T7" s="43"/>
      <c r="U7" s="41"/>
      <c r="V7" s="16" t="s">
        <v>4</v>
      </c>
      <c r="W7" s="16"/>
      <c r="X7" s="16"/>
      <c r="Y7" s="46"/>
    </row>
    <row r="8" spans="1:26" s="1" customFormat="1" ht="17.25">
      <c r="A8" s="7">
        <v>1</v>
      </c>
      <c r="B8" s="32" t="s">
        <v>15</v>
      </c>
      <c r="C8" s="42">
        <v>5</v>
      </c>
      <c r="D8" s="42">
        <v>4</v>
      </c>
      <c r="E8" s="42">
        <v>150</v>
      </c>
      <c r="F8" s="42">
        <v>1</v>
      </c>
      <c r="G8" s="42">
        <v>200</v>
      </c>
      <c r="H8" s="42"/>
      <c r="I8" s="42">
        <f>(E8+F8+G8)/L8</f>
        <v>117</v>
      </c>
      <c r="J8" s="37" t="s">
        <v>2</v>
      </c>
      <c r="K8" s="45">
        <f>IF((C8+D8)/3=COUNTA(E8:H8),IF((((D8*(I8+75)/15.8)+(C8*(I8+26)/13.5))/M8)&gt;10,10,((D8*(I8+75)/15.8)+(C8*(I8+26)/13.5))/M8),"Fehler")</f>
        <v>10</v>
      </c>
      <c r="L8" s="48">
        <f>M8/3</f>
        <v>3</v>
      </c>
      <c r="M8" s="38">
        <f>C8+D8</f>
        <v>9</v>
      </c>
      <c r="N8" s="4"/>
      <c r="O8" s="42">
        <v>3</v>
      </c>
      <c r="P8" s="42">
        <v>3</v>
      </c>
      <c r="Q8" s="42">
        <v>185</v>
      </c>
      <c r="R8" s="42"/>
      <c r="S8" s="42">
        <f>(Q8+R8)/V8</f>
        <v>185</v>
      </c>
      <c r="T8" s="37" t="s">
        <v>2</v>
      </c>
      <c r="U8" s="45">
        <f>IF((O8+P8)/6=COUNTA(Q8:R8),IF((P8*(S8-18)/14+O8*(S8-61)/15.4)/(O8+P8)&gt;10,10,(P8*(S8-18)/14+O8*(S8-61)/15.4)/(O8+P8)),"Fehler")</f>
        <v>9.99025974025974</v>
      </c>
      <c r="V8" s="38">
        <f>IF(W8&gt;6,2,1)</f>
        <v>1</v>
      </c>
      <c r="W8" s="38">
        <f>O8+P8</f>
        <v>6</v>
      </c>
      <c r="X8" s="39"/>
      <c r="Y8" s="47">
        <f aca="true" t="shared" si="0" ref="Y8:Y15">(K8+U8)/2</f>
        <v>9.995129870129869</v>
      </c>
      <c r="Z8" s="10" t="s">
        <v>4</v>
      </c>
    </row>
    <row r="9" spans="1:26" ht="17.25">
      <c r="A9" s="7">
        <v>2</v>
      </c>
      <c r="B9" s="32" t="s">
        <v>21</v>
      </c>
      <c r="C9" s="42">
        <v>2</v>
      </c>
      <c r="D9" s="42">
        <v>4</v>
      </c>
      <c r="E9" s="42">
        <v>100</v>
      </c>
      <c r="F9" s="42">
        <v>80</v>
      </c>
      <c r="G9" s="42">
        <v>0</v>
      </c>
      <c r="H9" s="42"/>
      <c r="I9" s="42">
        <f aca="true" t="shared" si="1" ref="I9:I15">(E9+F9+G9)/L9</f>
        <v>90</v>
      </c>
      <c r="J9" s="37" t="s">
        <v>2</v>
      </c>
      <c r="K9" s="45" t="str">
        <f aca="true" t="shared" si="2" ref="K9:K15">IF((C9+D9)/3=COUNTA(E9:H9),IF((((D9*(I9+75)/15.8)+(C9*(I9+26)/13.5))/M9)&gt;10,10,((D9*(I9+75)/15.8)+(C9*(I9+26)/13.5))/M9),"Fehler")</f>
        <v>Fehler</v>
      </c>
      <c r="L9" s="48">
        <f aca="true" t="shared" si="3" ref="L9:L15">M9/3</f>
        <v>2</v>
      </c>
      <c r="M9" s="38">
        <f aca="true" t="shared" si="4" ref="M9:M15">C9+D9</f>
        <v>6</v>
      </c>
      <c r="N9" s="4"/>
      <c r="O9" s="42">
        <v>6</v>
      </c>
      <c r="P9" s="42">
        <v>6</v>
      </c>
      <c r="Q9" s="42">
        <v>133</v>
      </c>
      <c r="R9" s="42">
        <v>93</v>
      </c>
      <c r="S9" s="42">
        <f aca="true" t="shared" si="5" ref="S9:S15">(Q9+R9)/V9</f>
        <v>113</v>
      </c>
      <c r="T9" s="37" t="s">
        <v>2</v>
      </c>
      <c r="U9" s="45">
        <f aca="true" t="shared" si="6" ref="U9:U15">IF((O9+P9)/6=COUNTA(Q9:R9),IF((P9*(S9-18)/14+O9*(S9-61)/15.4)/(O9+P9)&gt;10,10,(P9*(S9-18)/14+O9*(S9-61)/15.4)/(O9+P9)),"Fehler")</f>
        <v>5.0811688311688314</v>
      </c>
      <c r="V9" s="38">
        <f aca="true" t="shared" si="7" ref="V9:V15">IF(W9&gt;6,2,1)</f>
        <v>2</v>
      </c>
      <c r="W9" s="38">
        <f aca="true" t="shared" si="8" ref="W9:W15">O9+P9</f>
        <v>12</v>
      </c>
      <c r="X9" s="39"/>
      <c r="Y9" s="47" t="e">
        <f t="shared" si="0"/>
        <v>#VALUE!</v>
      </c>
      <c r="Z9" s="35"/>
    </row>
    <row r="10" spans="1:25" ht="17.25">
      <c r="A10" s="7">
        <v>2</v>
      </c>
      <c r="B10" s="32" t="s">
        <v>14</v>
      </c>
      <c r="C10" s="42">
        <v>3</v>
      </c>
      <c r="D10" s="42">
        <v>3</v>
      </c>
      <c r="E10" s="42">
        <v>60</v>
      </c>
      <c r="F10" s="42">
        <v>72</v>
      </c>
      <c r="G10" s="42">
        <v>0</v>
      </c>
      <c r="H10" s="42"/>
      <c r="I10" s="42">
        <f t="shared" si="1"/>
        <v>66</v>
      </c>
      <c r="J10" s="37" t="s">
        <v>2</v>
      </c>
      <c r="K10" s="45" t="str">
        <f t="shared" si="2"/>
        <v>Fehler</v>
      </c>
      <c r="L10" s="48">
        <f t="shared" si="3"/>
        <v>2</v>
      </c>
      <c r="M10" s="38">
        <f t="shared" si="4"/>
        <v>6</v>
      </c>
      <c r="N10" s="4"/>
      <c r="O10" s="42">
        <v>6</v>
      </c>
      <c r="P10" s="42">
        <v>0</v>
      </c>
      <c r="Q10" s="42">
        <v>138</v>
      </c>
      <c r="R10" s="42">
        <v>0</v>
      </c>
      <c r="S10" s="42">
        <f t="shared" si="5"/>
        <v>138</v>
      </c>
      <c r="T10" s="37" t="s">
        <v>2</v>
      </c>
      <c r="U10" s="45" t="str">
        <f t="shared" si="6"/>
        <v>Fehler</v>
      </c>
      <c r="V10" s="38">
        <f t="shared" si="7"/>
        <v>1</v>
      </c>
      <c r="W10" s="38">
        <f t="shared" si="8"/>
        <v>6</v>
      </c>
      <c r="X10" s="39"/>
      <c r="Y10" s="47" t="e">
        <f t="shared" si="0"/>
        <v>#VALUE!</v>
      </c>
    </row>
    <row r="11" spans="1:26" ht="17.25">
      <c r="A11" s="7">
        <v>4</v>
      </c>
      <c r="B11" s="32"/>
      <c r="C11" s="42">
        <v>0</v>
      </c>
      <c r="D11" s="42">
        <v>0</v>
      </c>
      <c r="E11" s="42">
        <v>0</v>
      </c>
      <c r="F11" s="42">
        <v>0</v>
      </c>
      <c r="G11" s="42">
        <v>0</v>
      </c>
      <c r="H11" s="42"/>
      <c r="I11" s="42" t="e">
        <f t="shared" si="1"/>
        <v>#DIV/0!</v>
      </c>
      <c r="J11" s="37" t="s">
        <v>2</v>
      </c>
      <c r="K11" s="45" t="str">
        <f t="shared" si="2"/>
        <v>Fehler</v>
      </c>
      <c r="L11" s="48">
        <f t="shared" si="3"/>
        <v>0</v>
      </c>
      <c r="M11" s="38">
        <f t="shared" si="4"/>
        <v>0</v>
      </c>
      <c r="N11" s="4"/>
      <c r="O11" s="42">
        <v>0</v>
      </c>
      <c r="P11" s="42">
        <v>0</v>
      </c>
      <c r="Q11" s="42">
        <v>0</v>
      </c>
      <c r="R11" s="42">
        <v>0</v>
      </c>
      <c r="S11" s="42">
        <f t="shared" si="5"/>
        <v>0</v>
      </c>
      <c r="T11" s="37" t="s">
        <v>2</v>
      </c>
      <c r="U11" s="45" t="str">
        <f t="shared" si="6"/>
        <v>Fehler</v>
      </c>
      <c r="V11" s="38">
        <f t="shared" si="7"/>
        <v>1</v>
      </c>
      <c r="W11" s="38">
        <f t="shared" si="8"/>
        <v>0</v>
      </c>
      <c r="X11" s="39"/>
      <c r="Y11" s="47" t="e">
        <f t="shared" si="0"/>
        <v>#VALUE!</v>
      </c>
      <c r="Z11" s="35"/>
    </row>
    <row r="12" spans="1:26" ht="17.25">
      <c r="A12" s="7">
        <v>5</v>
      </c>
      <c r="B12" s="32"/>
      <c r="C12" s="42">
        <v>0</v>
      </c>
      <c r="D12" s="42">
        <v>0</v>
      </c>
      <c r="E12" s="42">
        <v>0</v>
      </c>
      <c r="F12" s="42">
        <v>0</v>
      </c>
      <c r="G12" s="42">
        <v>0</v>
      </c>
      <c r="H12" s="42"/>
      <c r="I12" s="42" t="e">
        <f t="shared" si="1"/>
        <v>#DIV/0!</v>
      </c>
      <c r="J12" s="37" t="s">
        <v>2</v>
      </c>
      <c r="K12" s="45" t="str">
        <f t="shared" si="2"/>
        <v>Fehler</v>
      </c>
      <c r="L12" s="48">
        <f t="shared" si="3"/>
        <v>0</v>
      </c>
      <c r="M12" s="38">
        <f t="shared" si="4"/>
        <v>0</v>
      </c>
      <c r="N12" s="4"/>
      <c r="O12" s="42">
        <v>0</v>
      </c>
      <c r="P12" s="42">
        <v>0</v>
      </c>
      <c r="Q12" s="42">
        <v>0</v>
      </c>
      <c r="R12" s="42">
        <v>0</v>
      </c>
      <c r="S12" s="42">
        <f t="shared" si="5"/>
        <v>0</v>
      </c>
      <c r="T12" s="37" t="s">
        <v>2</v>
      </c>
      <c r="U12" s="45" t="str">
        <f t="shared" si="6"/>
        <v>Fehler</v>
      </c>
      <c r="V12" s="38">
        <f t="shared" si="7"/>
        <v>1</v>
      </c>
      <c r="W12" s="38">
        <f t="shared" si="8"/>
        <v>0</v>
      </c>
      <c r="X12" s="39"/>
      <c r="Y12" s="47" t="e">
        <f t="shared" si="0"/>
        <v>#VALUE!</v>
      </c>
      <c r="Z12" s="35"/>
    </row>
    <row r="13" spans="1:26" ht="17.25">
      <c r="A13" s="7">
        <v>6</v>
      </c>
      <c r="B13" s="32"/>
      <c r="C13" s="42">
        <v>0</v>
      </c>
      <c r="D13" s="42">
        <v>0</v>
      </c>
      <c r="E13" s="42">
        <v>0</v>
      </c>
      <c r="F13" s="42">
        <v>0</v>
      </c>
      <c r="G13" s="42">
        <v>0</v>
      </c>
      <c r="H13" s="42"/>
      <c r="I13" s="42" t="e">
        <f t="shared" si="1"/>
        <v>#DIV/0!</v>
      </c>
      <c r="J13" s="37" t="s">
        <v>2</v>
      </c>
      <c r="K13" s="45" t="str">
        <f t="shared" si="2"/>
        <v>Fehler</v>
      </c>
      <c r="L13" s="48">
        <f t="shared" si="3"/>
        <v>0</v>
      </c>
      <c r="M13" s="38">
        <f t="shared" si="4"/>
        <v>0</v>
      </c>
      <c r="N13" s="4"/>
      <c r="O13" s="42">
        <v>0</v>
      </c>
      <c r="P13" s="42">
        <v>0</v>
      </c>
      <c r="Q13" s="42">
        <v>0</v>
      </c>
      <c r="R13" s="42">
        <v>0</v>
      </c>
      <c r="S13" s="42">
        <f t="shared" si="5"/>
        <v>0</v>
      </c>
      <c r="T13" s="37" t="s">
        <v>2</v>
      </c>
      <c r="U13" s="45" t="str">
        <f t="shared" si="6"/>
        <v>Fehler</v>
      </c>
      <c r="V13" s="38">
        <f t="shared" si="7"/>
        <v>1</v>
      </c>
      <c r="W13" s="38">
        <f t="shared" si="8"/>
        <v>0</v>
      </c>
      <c r="X13" s="39"/>
      <c r="Y13" s="47" t="e">
        <f t="shared" si="0"/>
        <v>#VALUE!</v>
      </c>
      <c r="Z13" s="35"/>
    </row>
    <row r="14" spans="1:26" ht="17.25">
      <c r="A14" s="7">
        <v>7</v>
      </c>
      <c r="B14" s="32"/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/>
      <c r="I14" s="42" t="e">
        <f t="shared" si="1"/>
        <v>#DIV/0!</v>
      </c>
      <c r="J14" s="37" t="s">
        <v>2</v>
      </c>
      <c r="K14" s="45" t="str">
        <f t="shared" si="2"/>
        <v>Fehler</v>
      </c>
      <c r="L14" s="48">
        <f t="shared" si="3"/>
        <v>0</v>
      </c>
      <c r="M14" s="38">
        <f t="shared" si="4"/>
        <v>0</v>
      </c>
      <c r="N14" s="4"/>
      <c r="O14" s="42">
        <v>0</v>
      </c>
      <c r="P14" s="42">
        <v>0</v>
      </c>
      <c r="Q14" s="42">
        <v>0</v>
      </c>
      <c r="R14" s="42">
        <v>0</v>
      </c>
      <c r="S14" s="42">
        <f t="shared" si="5"/>
        <v>0</v>
      </c>
      <c r="T14" s="37" t="s">
        <v>2</v>
      </c>
      <c r="U14" s="45" t="str">
        <f t="shared" si="6"/>
        <v>Fehler</v>
      </c>
      <c r="V14" s="38">
        <f t="shared" si="7"/>
        <v>1</v>
      </c>
      <c r="W14" s="38">
        <f t="shared" si="8"/>
        <v>0</v>
      </c>
      <c r="X14" s="39"/>
      <c r="Y14" s="47" t="e">
        <f t="shared" si="0"/>
        <v>#VALUE!</v>
      </c>
      <c r="Z14" s="35"/>
    </row>
    <row r="15" spans="1:26" s="1" customFormat="1" ht="17.25">
      <c r="A15" s="7">
        <v>8</v>
      </c>
      <c r="B15" s="32"/>
      <c r="C15" s="42">
        <v>0</v>
      </c>
      <c r="D15" s="42">
        <v>0</v>
      </c>
      <c r="E15" s="42">
        <v>0</v>
      </c>
      <c r="F15" s="42">
        <v>0</v>
      </c>
      <c r="G15" s="42">
        <v>0</v>
      </c>
      <c r="H15" s="42"/>
      <c r="I15" s="42" t="e">
        <f t="shared" si="1"/>
        <v>#DIV/0!</v>
      </c>
      <c r="J15" s="37" t="s">
        <v>2</v>
      </c>
      <c r="K15" s="45" t="str">
        <f t="shared" si="2"/>
        <v>Fehler</v>
      </c>
      <c r="L15" s="48">
        <f t="shared" si="3"/>
        <v>0</v>
      </c>
      <c r="M15" s="38">
        <f t="shared" si="4"/>
        <v>0</v>
      </c>
      <c r="N15" s="4"/>
      <c r="O15" s="42">
        <v>0</v>
      </c>
      <c r="P15" s="42">
        <v>0</v>
      </c>
      <c r="Q15" s="42">
        <v>0</v>
      </c>
      <c r="R15" s="42">
        <v>0</v>
      </c>
      <c r="S15" s="42">
        <f t="shared" si="5"/>
        <v>0</v>
      </c>
      <c r="T15" s="37" t="s">
        <v>2</v>
      </c>
      <c r="U15" s="45" t="str">
        <f t="shared" si="6"/>
        <v>Fehler</v>
      </c>
      <c r="V15" s="38">
        <f t="shared" si="7"/>
        <v>1</v>
      </c>
      <c r="W15" s="38">
        <f t="shared" si="8"/>
        <v>0</v>
      </c>
      <c r="X15" s="39"/>
      <c r="Y15" s="47" t="e">
        <f t="shared" si="0"/>
        <v>#VALUE!</v>
      </c>
      <c r="Z15" s="35"/>
    </row>
    <row r="16" spans="4:12" ht="12.75">
      <c r="D16" s="17" t="s">
        <v>4</v>
      </c>
      <c r="F16" s="17" t="s">
        <v>4</v>
      </c>
      <c r="G16" s="17"/>
      <c r="H16" s="17"/>
      <c r="I16" s="17"/>
      <c r="L16" s="38" t="s">
        <v>4</v>
      </c>
    </row>
    <row r="17" spans="1:25" ht="17.25">
      <c r="A17" s="7"/>
      <c r="B17" s="34"/>
      <c r="C17" s="17"/>
      <c r="D17" s="17"/>
      <c r="E17" s="17"/>
      <c r="F17" s="17"/>
      <c r="G17" s="17"/>
      <c r="H17" s="17"/>
      <c r="I17" s="17"/>
      <c r="J17" s="30"/>
      <c r="K17" s="28"/>
      <c r="L17" s="28"/>
      <c r="M17" s="28"/>
      <c r="N17" s="9"/>
      <c r="O17" s="17"/>
      <c r="P17" s="17"/>
      <c r="Q17" s="17"/>
      <c r="R17" s="17"/>
      <c r="S17" s="31"/>
      <c r="T17" s="30"/>
      <c r="U17" s="28"/>
      <c r="V17" s="28"/>
      <c r="W17" s="28"/>
      <c r="X17" s="28"/>
      <c r="Y17" s="29"/>
    </row>
    <row r="18" spans="1:25" ht="12.75">
      <c r="A18" s="6"/>
      <c r="B18" s="3"/>
      <c r="C18" s="27"/>
      <c r="D18" s="27"/>
      <c r="E18" s="27"/>
      <c r="F18" s="27"/>
      <c r="G18" s="27"/>
      <c r="H18" s="27"/>
      <c r="I18" s="27"/>
      <c r="J18" s="15"/>
      <c r="K18" s="28"/>
      <c r="L18" s="28"/>
      <c r="M18" s="28"/>
      <c r="N18" s="3"/>
      <c r="O18" s="27"/>
      <c r="P18" s="27"/>
      <c r="Q18" s="27"/>
      <c r="R18" s="27"/>
      <c r="S18" s="27"/>
      <c r="T18" s="15"/>
      <c r="U18" s="28"/>
      <c r="V18" s="28"/>
      <c r="W18" s="28"/>
      <c r="X18" s="28"/>
      <c r="Y18" s="29"/>
    </row>
    <row r="19" spans="1:25" ht="12.75">
      <c r="A19" s="6"/>
      <c r="B19" s="3"/>
      <c r="C19" s="27"/>
      <c r="D19" s="27"/>
      <c r="E19" s="27"/>
      <c r="F19" s="27"/>
      <c r="G19" s="27"/>
      <c r="H19" s="27"/>
      <c r="I19" s="27"/>
      <c r="J19" s="15"/>
      <c r="K19" s="28"/>
      <c r="L19" s="28"/>
      <c r="M19" s="28"/>
      <c r="N19" s="3"/>
      <c r="O19" s="27"/>
      <c r="P19" s="27"/>
      <c r="Q19" s="27"/>
      <c r="R19" s="27"/>
      <c r="S19" s="27"/>
      <c r="T19" s="15"/>
      <c r="U19" s="28"/>
      <c r="V19" s="28"/>
      <c r="W19" s="28"/>
      <c r="X19" s="28"/>
      <c r="Y19" s="29"/>
    </row>
    <row r="20" spans="1:25" ht="12.75">
      <c r="A20" s="6"/>
      <c r="B20" s="3"/>
      <c r="C20" s="27"/>
      <c r="D20" s="27"/>
      <c r="E20" s="27"/>
      <c r="F20" s="27"/>
      <c r="G20" s="27"/>
      <c r="H20" s="27"/>
      <c r="I20" s="27"/>
      <c r="J20" s="15"/>
      <c r="K20" s="28"/>
      <c r="L20" s="28"/>
      <c r="M20" s="28"/>
      <c r="N20" s="3"/>
      <c r="O20" s="27"/>
      <c r="P20" s="27"/>
      <c r="Q20" s="27"/>
      <c r="R20" s="27"/>
      <c r="S20" s="27"/>
      <c r="T20" s="15"/>
      <c r="U20" s="28"/>
      <c r="V20" s="28"/>
      <c r="W20" s="28"/>
      <c r="X20" s="28"/>
      <c r="Y20" s="29"/>
    </row>
    <row r="21" spans="1:25" ht="12.75">
      <c r="A21" s="6"/>
      <c r="B21" s="3"/>
      <c r="C21" s="27"/>
      <c r="D21" s="27"/>
      <c r="E21" s="27"/>
      <c r="F21" s="27"/>
      <c r="G21" s="27"/>
      <c r="H21" s="27"/>
      <c r="I21" s="27"/>
      <c r="J21" s="15"/>
      <c r="K21" s="28"/>
      <c r="L21" s="28"/>
      <c r="M21" s="28"/>
      <c r="N21" s="3"/>
      <c r="O21" s="27"/>
      <c r="P21" s="27"/>
      <c r="Q21" s="27"/>
      <c r="R21" s="27"/>
      <c r="S21" s="27"/>
      <c r="T21" s="15"/>
      <c r="U21" s="28"/>
      <c r="V21" s="28"/>
      <c r="W21" s="28"/>
      <c r="X21" s="28"/>
      <c r="Y21" s="29"/>
    </row>
    <row r="22" spans="1:25" ht="12.75">
      <c r="A22" s="6"/>
      <c r="B22" s="3"/>
      <c r="C22" s="27"/>
      <c r="D22" s="27"/>
      <c r="E22" s="27"/>
      <c r="F22" s="27"/>
      <c r="G22" s="27"/>
      <c r="H22" s="27"/>
      <c r="I22" s="27"/>
      <c r="J22" s="15"/>
      <c r="K22" s="28"/>
      <c r="L22" s="28"/>
      <c r="M22" s="28"/>
      <c r="N22" s="3"/>
      <c r="O22" s="27"/>
      <c r="P22" s="27"/>
      <c r="Q22" s="27"/>
      <c r="R22" s="27"/>
      <c r="S22" s="31"/>
      <c r="T22" s="15"/>
      <c r="U22" s="33"/>
      <c r="V22" s="33"/>
      <c r="W22" s="33"/>
      <c r="X22" s="33"/>
      <c r="Y22" s="29"/>
    </row>
    <row r="23" spans="1:25" ht="12.75">
      <c r="A23" s="6"/>
      <c r="B23" s="3"/>
      <c r="C23" s="27"/>
      <c r="D23" s="27"/>
      <c r="E23" s="27"/>
      <c r="F23" s="27"/>
      <c r="G23" s="27"/>
      <c r="H23" s="27"/>
      <c r="I23" s="27"/>
      <c r="J23" s="15"/>
      <c r="K23" s="28"/>
      <c r="L23" s="28"/>
      <c r="M23" s="28"/>
      <c r="N23" s="3"/>
      <c r="O23" s="27"/>
      <c r="P23" s="27"/>
      <c r="Q23" s="27"/>
      <c r="R23" s="27"/>
      <c r="S23" s="27"/>
      <c r="T23" s="15"/>
      <c r="U23" s="28"/>
      <c r="V23" s="28"/>
      <c r="W23" s="28"/>
      <c r="X23" s="28"/>
      <c r="Y23" s="29"/>
    </row>
    <row r="24" spans="1:25" ht="12.75">
      <c r="A24" s="6"/>
      <c r="B24" s="3"/>
      <c r="C24" s="13"/>
      <c r="D24" s="17"/>
      <c r="E24" s="17"/>
      <c r="F24" s="17"/>
      <c r="G24" s="17"/>
      <c r="H24" s="17"/>
      <c r="I24" s="17"/>
      <c r="J24" s="13"/>
      <c r="K24" s="17"/>
      <c r="L24" s="17"/>
      <c r="M24" s="17"/>
      <c r="N24" s="3"/>
      <c r="O24" s="27"/>
      <c r="P24" s="27"/>
      <c r="Q24" s="27"/>
      <c r="R24" s="27"/>
      <c r="S24" s="31"/>
      <c r="T24" s="15"/>
      <c r="U24" s="33"/>
      <c r="V24" s="33"/>
      <c r="W24" s="33"/>
      <c r="X24" s="33"/>
      <c r="Y24" s="29"/>
    </row>
    <row r="25" spans="1:25" ht="12.75">
      <c r="A25" s="6"/>
      <c r="B25" s="3"/>
      <c r="C25" s="13"/>
      <c r="D25" s="17"/>
      <c r="E25" s="17"/>
      <c r="F25" s="17"/>
      <c r="G25" s="17"/>
      <c r="H25" s="17"/>
      <c r="I25" s="17"/>
      <c r="J25" s="13"/>
      <c r="K25" s="17"/>
      <c r="L25" s="17"/>
      <c r="M25" s="17"/>
      <c r="N25" s="3"/>
      <c r="O25" s="27"/>
      <c r="P25" s="27"/>
      <c r="Q25" s="27"/>
      <c r="R25" s="27"/>
      <c r="S25" s="31"/>
      <c r="T25" s="15"/>
      <c r="U25" s="33"/>
      <c r="V25" s="33"/>
      <c r="W25" s="33"/>
      <c r="X25" s="33"/>
      <c r="Y25" s="29"/>
    </row>
    <row r="26" spans="19:25" ht="12.75">
      <c r="S26" s="31"/>
      <c r="T26" s="15"/>
      <c r="U26" s="33"/>
      <c r="V26" s="33"/>
      <c r="W26" s="33"/>
      <c r="X26" s="33"/>
      <c r="Y26" s="29"/>
    </row>
    <row r="27" spans="19:25" ht="12.75">
      <c r="S27" s="31"/>
      <c r="T27" s="15"/>
      <c r="U27" s="33"/>
      <c r="V27" s="33"/>
      <c r="W27" s="33"/>
      <c r="X27" s="33"/>
      <c r="Y27" s="29"/>
    </row>
    <row r="30" spans="21:24" ht="12.75">
      <c r="U30" s="33"/>
      <c r="V30" s="33"/>
      <c r="W30" s="33"/>
      <c r="X30" s="33"/>
    </row>
  </sheetData>
  <sheetProtection/>
  <mergeCells count="2">
    <mergeCell ref="C5:K5"/>
    <mergeCell ref="O5:U5"/>
  </mergeCells>
  <printOptions/>
  <pageMargins left="0.5905511811023623" right="0.5905511811023623" top="0.984251968503937" bottom="0.984251968503937" header="0.5118110236220472" footer="0.5118110236220472"/>
  <pageSetup fitToHeight="9" horizontalDpi="360" verticalDpi="360" orientation="landscape" paperSize="9" scale="65" r:id="rId1"/>
  <headerFooter alignWithMargins="0">
    <oddHeader>&amp;L33. Frühlingswettkampf  TV Amsoldingen</oddHeader>
    <oddFooter>&amp;LFreitag / Samstag 16. und 17. Mai 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Isidor Fuchser</dc:creator>
  <cp:keywords/>
  <dc:description/>
  <cp:lastModifiedBy>Lara Saurer</cp:lastModifiedBy>
  <cp:lastPrinted>2023-05-05T19:37:20Z</cp:lastPrinted>
  <dcterms:created xsi:type="dcterms:W3CDTF">2003-03-19T10:39:44Z</dcterms:created>
  <dcterms:modified xsi:type="dcterms:W3CDTF">2023-05-05T19:38:38Z</dcterms:modified>
  <cp:category/>
  <cp:version/>
  <cp:contentType/>
  <cp:contentStatus/>
</cp:coreProperties>
</file>